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850" yWindow="15" windowWidth="21840" windowHeight="11895" tabRatio="612"/>
  </bookViews>
  <sheets>
    <sheet name="Global" sheetId="2" r:id="rId1"/>
    <sheet name="Calculation" sheetId="3" state="hidden" r:id="rId2"/>
    <sheet name="Détails des dons" sheetId="5" r:id="rId3"/>
    <sheet name="Abandon des remboursements" sheetId="6" r:id="rId4"/>
  </sheets>
  <definedNames>
    <definedName name="AUTRE_FRAIS">#REF!</definedName>
    <definedName name="autresDons">Global!$E$14</definedName>
    <definedName name="autresFrais">Global!$E$14</definedName>
    <definedName name="colonneAUtiliser">Calculation!$D$23</definedName>
    <definedName name="detailAutresDons">'Détails des dons'!$J$8</definedName>
    <definedName name="detailKilometres">'Détails des dons'!$E$8</definedName>
    <definedName name="immatriculation">Global!$C$13</definedName>
    <definedName name="kilometres">Global!$C$14</definedName>
    <definedName name="kilometres_old">Global!$C$14</definedName>
    <definedName name="KM">#REF!</definedName>
    <definedName name="montantFixe">Calculation!$C$31</definedName>
    <definedName name="nom">Global!$C$7</definedName>
    <definedName name="old">Global!$C$14</definedName>
    <definedName name="prenom">Global!$E$7</definedName>
    <definedName name="PUISSANCE">#REF!</definedName>
    <definedName name="puissanceDeclaree">Global!$E$13</definedName>
    <definedName name="puissanceUtilisee">Calculation!$D$19</definedName>
    <definedName name="tarifApplicable">Calculation!$E$31</definedName>
  </definedNames>
  <calcPr calcId="125725"/>
</workbook>
</file>

<file path=xl/calcChain.xml><?xml version="1.0" encoding="utf-8"?>
<calcChain xmlns="http://schemas.openxmlformats.org/spreadsheetml/2006/main">
  <c r="A17" i="6"/>
  <c r="A15"/>
  <c r="C4" i="5"/>
  <c r="E8"/>
  <c r="J8"/>
  <c r="E5"/>
  <c r="C5"/>
  <c r="E4"/>
  <c r="E14" i="2"/>
  <c r="D24" s="1"/>
  <c r="C14"/>
  <c r="C23" i="3" l="1"/>
  <c r="B23"/>
  <c r="A23"/>
  <c r="B19"/>
  <c r="A19"/>
  <c r="D19" l="1"/>
  <c r="C27" s="1"/>
  <c r="D23"/>
  <c r="B31" s="1"/>
  <c r="B27" l="1"/>
  <c r="D27"/>
  <c r="A27"/>
  <c r="A31"/>
  <c r="C31"/>
  <c r="D21" i="2" s="1"/>
  <c r="D31" i="3"/>
  <c r="E31" l="1"/>
  <c r="D20" i="2" s="1"/>
  <c r="D22" s="1"/>
  <c r="D26" s="1"/>
  <c r="A22" i="6" s="1"/>
</calcChain>
</file>

<file path=xl/sharedStrings.xml><?xml version="1.0" encoding="utf-8"?>
<sst xmlns="http://schemas.openxmlformats.org/spreadsheetml/2006/main" count="104" uniqueCount="86">
  <si>
    <t>Nom</t>
  </si>
  <si>
    <t>Kilomètres</t>
  </si>
  <si>
    <t>Total</t>
  </si>
  <si>
    <t>https://www.service-public.fr/particuliers/vosdroits/F1132</t>
  </si>
  <si>
    <t>Site gouvernement</t>
  </si>
  <si>
    <t>Puissance administrative</t>
  </si>
  <si>
    <t>Jusqu'à 5 000 km</t>
  </si>
  <si>
    <t>De 5 001 à 20 000 km</t>
  </si>
  <si>
    <t>Au-delà de 20 000 km</t>
  </si>
  <si>
    <t>3 CV et moins</t>
  </si>
  <si>
    <t>d * 0,529</t>
  </si>
  <si>
    <t>(d *0,316) + 1065</t>
  </si>
  <si>
    <t>d * 0,370</t>
  </si>
  <si>
    <t>4 CV</t>
  </si>
  <si>
    <t>d * 0,606</t>
  </si>
  <si>
    <t>(d * 0,340) + 1330</t>
  </si>
  <si>
    <t>d * 0,407</t>
  </si>
  <si>
    <t>5 CV</t>
  </si>
  <si>
    <t>d * 0,636</t>
  </si>
  <si>
    <t>(d * 0,357) + 1395</t>
  </si>
  <si>
    <t>d * 0,427</t>
  </si>
  <si>
    <t>6 CV</t>
  </si>
  <si>
    <t>d * 0,665</t>
  </si>
  <si>
    <t>(d * 0,374) + 1457</t>
  </si>
  <si>
    <t>d * 0,447</t>
  </si>
  <si>
    <t>7 CV et plus</t>
  </si>
  <si>
    <t>d * 0,697</t>
  </si>
  <si>
    <t>d * 0,470</t>
  </si>
  <si>
    <t>Prenom</t>
  </si>
  <si>
    <t>Puissance fiscale</t>
  </si>
  <si>
    <t>Immatriculation</t>
  </si>
  <si>
    <t>&lt;5000</t>
  </si>
  <si>
    <t>5001 à 20000</t>
  </si>
  <si>
    <t>&gt;20000</t>
  </si>
  <si>
    <t>5 001 à 20 000</t>
  </si>
  <si>
    <t>&lt; 5 000</t>
  </si>
  <si>
    <t>&gt; 20 000</t>
  </si>
  <si>
    <t>plus montant</t>
  </si>
  <si>
    <t>Montant fixe</t>
  </si>
  <si>
    <t>Détails membre</t>
  </si>
  <si>
    <t>Tabelau croisé KM / CV</t>
  </si>
  <si>
    <t>Tableau - Tarif applicable aux automobiles sources</t>
  </si>
  <si>
    <t>Equivalence Puissance Réelle et Puissance du tableau</t>
  </si>
  <si>
    <t>Puissance &lt; 3</t>
  </si>
  <si>
    <t>Puissance &gt; 7</t>
  </si>
  <si>
    <t>Puissance utilisée</t>
  </si>
  <si>
    <t>Recherche de la colonne en fonction de KM parcourus</t>
  </si>
  <si>
    <t>Colonne à utiliser</t>
  </si>
  <si>
    <t>Recherche du tarif applicable toutes colonnes</t>
  </si>
  <si>
    <t>Recherche du tarif applicable pour la colonne concernée</t>
  </si>
  <si>
    <t>Tarif applicable</t>
  </si>
  <si>
    <t>Montant dons en KM</t>
  </si>
  <si>
    <t>Fixe</t>
  </si>
  <si>
    <t>Montant autres dons</t>
  </si>
  <si>
    <t>Montant total des dons</t>
  </si>
  <si>
    <t>(d *0,394) + 1515</t>
  </si>
  <si>
    <t>Date</t>
  </si>
  <si>
    <t>Motif</t>
  </si>
  <si>
    <t>Lieu</t>
  </si>
  <si>
    <t>Nature</t>
  </si>
  <si>
    <t>Montant</t>
  </si>
  <si>
    <t>Kilomètres Aller/Retour</t>
  </si>
  <si>
    <t xml:space="preserve"> Nom du justificatif</t>
  </si>
  <si>
    <t xml:space="preserve">Total  </t>
  </si>
  <si>
    <t>Immat.</t>
  </si>
  <si>
    <t>Autres dons</t>
  </si>
  <si>
    <t>!!! Seul les cellules bleues ciel sont à renseigner !!!</t>
  </si>
  <si>
    <t>Registre des Associations, Tribunal d’Instance de Brumath, s/Volume XX N° 971</t>
  </si>
  <si>
    <t>Identifiant SIRET 809 478 415 00015</t>
  </si>
  <si>
    <t xml:space="preserve">Je soussigné(e) </t>
  </si>
  <si>
    <t>certifie renoncer au remboursement des frais engagés pour l’année 2025 et les laisser à l'association Batterie-Fanfare des Sapeurs-Pompiers de Kuttolsheim en tant que don.</t>
  </si>
  <si>
    <t>Nom, prénom                                                                                                                                   Signature</t>
  </si>
  <si>
    <t>Nom :</t>
  </si>
  <si>
    <t>Prénom :</t>
  </si>
  <si>
    <t>Montant des dons (Euros) :</t>
  </si>
  <si>
    <t>le</t>
  </si>
  <si>
    <t xml:space="preserve">Fait à </t>
  </si>
  <si>
    <t>N° et rue</t>
  </si>
  <si>
    <t>Code postal</t>
  </si>
  <si>
    <t>Commune</t>
  </si>
  <si>
    <t>Détails véhicule</t>
  </si>
  <si>
    <t>Calcul des la valeur des dons à la BFK pour 2026</t>
  </si>
  <si>
    <t>Frais Kilométriques 2026</t>
  </si>
  <si>
    <t>Autres Frais 2026</t>
  </si>
  <si>
    <t>Abandon du remboursement des frais engagés en 2026</t>
  </si>
  <si>
    <t>Complément adr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</si>
</sst>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A3A3A"/>
      <name val="Arial"/>
      <family val="2"/>
    </font>
    <font>
      <sz val="12"/>
      <color rgb="FF3A3A3A"/>
      <name val="Arial"/>
      <family val="2"/>
    </font>
    <font>
      <u/>
      <sz val="11"/>
      <color theme="10"/>
      <name val="Calibri"/>
      <family val="2"/>
    </font>
    <font>
      <b/>
      <sz val="14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8"/>
      <color theme="1"/>
      <name val="Cambria"/>
      <family val="1"/>
    </font>
    <font>
      <sz val="16"/>
      <color theme="1"/>
      <name val="Calibri Light"/>
      <family val="2"/>
    </font>
    <font>
      <i/>
      <sz val="11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3" borderId="5" xfId="0" applyFill="1" applyBorder="1"/>
    <xf numFmtId="0" fontId="0" fillId="3" borderId="6" xfId="0" applyFill="1" applyBorder="1"/>
    <xf numFmtId="0" fontId="0" fillId="0" borderId="7" xfId="0" applyBorder="1"/>
    <xf numFmtId="0" fontId="0" fillId="0" borderId="0" xfId="0" applyFill="1" applyBorder="1"/>
    <xf numFmtId="0" fontId="0" fillId="0" borderId="0" xfId="0" applyBorder="1"/>
    <xf numFmtId="0" fontId="0" fillId="0" borderId="8" xfId="0" applyBorder="1"/>
    <xf numFmtId="0" fontId="6" fillId="0" borderId="0" xfId="0" applyFont="1"/>
    <xf numFmtId="0" fontId="0" fillId="0" borderId="11" xfId="0" applyBorder="1"/>
    <xf numFmtId="0" fontId="0" fillId="0" borderId="12" xfId="0" applyBorder="1"/>
    <xf numFmtId="0" fontId="2" fillId="2" borderId="1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8" fillId="0" borderId="11" xfId="0" applyFont="1" applyBorder="1"/>
    <xf numFmtId="0" fontId="8" fillId="0" borderId="12" xfId="0" applyFont="1" applyBorder="1"/>
    <xf numFmtId="0" fontId="7" fillId="0" borderId="10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7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0" fillId="3" borderId="8" xfId="0" applyFill="1" applyBorder="1"/>
    <xf numFmtId="0" fontId="1" fillId="0" borderId="10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10" xfId="0" applyFont="1" applyFill="1" applyBorder="1"/>
    <xf numFmtId="0" fontId="1" fillId="0" borderId="11" xfId="0" applyFont="1" applyBorder="1"/>
    <xf numFmtId="0" fontId="1" fillId="0" borderId="12" xfId="0" applyFont="1" applyBorder="1"/>
    <xf numFmtId="2" fontId="0" fillId="3" borderId="2" xfId="0" applyNumberFormat="1" applyFill="1" applyBorder="1"/>
    <xf numFmtId="2" fontId="0" fillId="3" borderId="6" xfId="0" applyNumberFormat="1" applyFill="1" applyBorder="1"/>
    <xf numFmtId="2" fontId="1" fillId="3" borderId="12" xfId="0" applyNumberFormat="1" applyFont="1" applyFill="1" applyBorder="1"/>
    <xf numFmtId="2" fontId="0" fillId="0" borderId="0" xfId="0" applyNumberFormat="1"/>
    <xf numFmtId="2" fontId="9" fillId="3" borderId="12" xfId="0" applyNumberFormat="1" applyFont="1" applyFill="1" applyBorder="1"/>
    <xf numFmtId="0" fontId="10" fillId="0" borderId="9" xfId="0" applyFont="1" applyBorder="1"/>
    <xf numFmtId="0" fontId="11" fillId="3" borderId="13" xfId="0" applyFont="1" applyFill="1" applyBorder="1"/>
    <xf numFmtId="0" fontId="10" fillId="0" borderId="9" xfId="0" applyFont="1" applyFill="1" applyBorder="1" applyAlignment="1">
      <alignment horizontal="right"/>
    </xf>
    <xf numFmtId="0" fontId="11" fillId="0" borderId="9" xfId="0" applyFont="1" applyFill="1" applyBorder="1"/>
    <xf numFmtId="0" fontId="0" fillId="3" borderId="3" xfId="0" applyFill="1" applyBorder="1"/>
    <xf numFmtId="164" fontId="0" fillId="3" borderId="0" xfId="0" applyNumberFormat="1" applyFill="1" applyBorder="1"/>
    <xf numFmtId="0" fontId="0" fillId="3" borderId="0" xfId="0" applyFill="1" applyBorder="1"/>
    <xf numFmtId="164" fontId="0" fillId="3" borderId="4" xfId="0" applyNumberFormat="1" applyFill="1" applyBorder="1"/>
    <xf numFmtId="164" fontId="0" fillId="3" borderId="8" xfId="0" applyNumberFormat="1" applyFill="1" applyBorder="1"/>
    <xf numFmtId="164" fontId="0" fillId="3" borderId="6" xfId="0" applyNumberFormat="1" applyFill="1" applyBorder="1"/>
    <xf numFmtId="0" fontId="12" fillId="0" borderId="0" xfId="0" applyFont="1" applyAlignment="1"/>
    <xf numFmtId="0" fontId="1" fillId="0" borderId="0" xfId="0" applyFont="1"/>
    <xf numFmtId="0" fontId="1" fillId="0" borderId="1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1" xfId="0" applyFill="1" applyBorder="1"/>
    <xf numFmtId="0" fontId="0" fillId="0" borderId="7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2" xfId="0" applyBorder="1"/>
    <xf numFmtId="0" fontId="5" fillId="0" borderId="7" xfId="0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left" vertical="center"/>
    </xf>
    <xf numFmtId="0" fontId="13" fillId="0" borderId="0" xfId="0" applyFont="1"/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1" fontId="1" fillId="3" borderId="8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2" fontId="1" fillId="3" borderId="6" xfId="0" applyNumberFormat="1" applyFont="1" applyFill="1" applyBorder="1" applyAlignment="1">
      <alignment vertical="center"/>
    </xf>
    <xf numFmtId="0" fontId="5" fillId="4" borderId="14" xfId="0" applyFont="1" applyFill="1" applyBorder="1" applyAlignment="1" applyProtection="1">
      <alignment vertical="center"/>
      <protection locked="0"/>
    </xf>
    <xf numFmtId="1" fontId="1" fillId="3" borderId="0" xfId="0" applyNumberFormat="1" applyFont="1" applyFill="1" applyBorder="1"/>
    <xf numFmtId="14" fontId="0" fillId="4" borderId="14" xfId="0" applyNumberFormat="1" applyFill="1" applyBorder="1" applyAlignment="1" applyProtection="1">
      <alignment horizontal="right"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2" fontId="1" fillId="3" borderId="4" xfId="0" applyNumberFormat="1" applyFont="1" applyFill="1" applyBorder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justify"/>
    </xf>
    <xf numFmtId="0" fontId="17" fillId="0" borderId="0" xfId="0" applyFont="1"/>
    <xf numFmtId="2" fontId="16" fillId="0" borderId="0" xfId="0" applyNumberFormat="1" applyFont="1" applyAlignment="1">
      <alignment horizontal="justify"/>
    </xf>
    <xf numFmtId="2" fontId="9" fillId="3" borderId="12" xfId="0" applyNumberFormat="1" applyFont="1" applyFill="1" applyBorder="1" applyAlignment="1">
      <alignment horizontal="left"/>
    </xf>
    <xf numFmtId="0" fontId="0" fillId="0" borderId="0" xfId="0" applyFill="1"/>
    <xf numFmtId="0" fontId="14" fillId="0" borderId="0" xfId="0" applyFont="1" applyFill="1" applyAlignment="1">
      <alignment horizontal="center"/>
    </xf>
    <xf numFmtId="0" fontId="14" fillId="4" borderId="16" xfId="0" applyFont="1" applyFill="1" applyBorder="1" applyAlignment="1">
      <alignment horizontal="center"/>
    </xf>
    <xf numFmtId="14" fontId="5" fillId="4" borderId="14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vertical="center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vertical="center"/>
      <protection locked="0"/>
    </xf>
    <xf numFmtId="0" fontId="5" fillId="4" borderId="20" xfId="0" applyFont="1" applyFill="1" applyBorder="1" applyAlignment="1" applyProtection="1">
      <alignment vertical="center"/>
      <protection locked="0"/>
    </xf>
    <xf numFmtId="0" fontId="5" fillId="4" borderId="15" xfId="0" applyFont="1" applyFill="1" applyBorder="1" applyAlignment="1" applyProtection="1">
      <alignment vertical="center"/>
      <protection locked="0"/>
    </xf>
    <xf numFmtId="0" fontId="5" fillId="4" borderId="21" xfId="0" applyFont="1" applyFill="1" applyBorder="1" applyAlignment="1" applyProtection="1">
      <alignment vertical="center"/>
      <protection locked="0"/>
    </xf>
    <xf numFmtId="0" fontId="5" fillId="4" borderId="22" xfId="0" applyFont="1" applyFill="1" applyBorder="1" applyAlignment="1" applyProtection="1">
      <alignment vertical="center"/>
      <protection locked="0"/>
    </xf>
    <xf numFmtId="0" fontId="5" fillId="4" borderId="23" xfId="0" applyFont="1" applyFill="1" applyBorder="1" applyAlignment="1" applyProtection="1">
      <alignment vertical="center"/>
      <protection locked="0"/>
    </xf>
    <xf numFmtId="0" fontId="5" fillId="4" borderId="24" xfId="0" applyFont="1" applyFill="1" applyBorder="1" applyAlignment="1" applyProtection="1">
      <alignment vertical="center"/>
      <protection locked="0"/>
    </xf>
    <xf numFmtId="49" fontId="9" fillId="3" borderId="12" xfId="0" applyNumberFormat="1" applyFont="1" applyFill="1" applyBorder="1"/>
    <xf numFmtId="0" fontId="4" fillId="0" borderId="5" xfId="1" applyBorder="1" applyAlignment="1" applyProtection="1">
      <protection locked="0"/>
    </xf>
    <xf numFmtId="1" fontId="0" fillId="4" borderId="14" xfId="0" applyNumberFormat="1" applyFill="1" applyBorder="1" applyAlignment="1" applyProtection="1">
      <alignment horizontal="right" wrapText="1"/>
      <protection locked="0"/>
    </xf>
    <xf numFmtId="2" fontId="0" fillId="4" borderId="14" xfId="0" applyNumberFormat="1" applyFill="1" applyBorder="1" applyAlignment="1" applyProtection="1">
      <alignment horizontal="right" wrapText="1"/>
      <protection locked="0"/>
    </xf>
    <xf numFmtId="0" fontId="5" fillId="0" borderId="6" xfId="0" applyFont="1" applyFill="1" applyBorder="1" applyAlignment="1" applyProtection="1">
      <alignment horizontal="left" vertical="center"/>
    </xf>
    <xf numFmtId="0" fontId="14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200025</xdr:rowOff>
    </xdr:from>
    <xdr:to>
      <xdr:col>4</xdr:col>
      <xdr:colOff>876300</xdr:colOff>
      <xdr:row>0</xdr:row>
      <xdr:rowOff>1066711</xdr:rowOff>
    </xdr:to>
    <xdr:pic>
      <xdr:nvPicPr>
        <xdr:cNvPr id="2" name="Image 1" descr="BFK 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200025"/>
          <a:ext cx="4848225" cy="866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66675</xdr:rowOff>
    </xdr:from>
    <xdr:to>
      <xdr:col>4</xdr:col>
      <xdr:colOff>666750</xdr:colOff>
      <xdr:row>0</xdr:row>
      <xdr:rowOff>933361</xdr:rowOff>
    </xdr:to>
    <xdr:pic>
      <xdr:nvPicPr>
        <xdr:cNvPr id="2" name="Image 1" descr="BFK 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66675"/>
          <a:ext cx="4848225" cy="866686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0</xdr:row>
      <xdr:rowOff>57150</xdr:rowOff>
    </xdr:from>
    <xdr:to>
      <xdr:col>10</xdr:col>
      <xdr:colOff>1123950</xdr:colOff>
      <xdr:row>0</xdr:row>
      <xdr:rowOff>923836</xdr:rowOff>
    </xdr:to>
    <xdr:pic>
      <xdr:nvPicPr>
        <xdr:cNvPr id="3" name="Image 2" descr="BFK 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76925" y="57150"/>
          <a:ext cx="4848225" cy="8666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6000750</xdr:colOff>
      <xdr:row>5</xdr:row>
      <xdr:rowOff>104775</xdr:rowOff>
    </xdr:to>
    <xdr:pic>
      <xdr:nvPicPr>
        <xdr:cNvPr id="2" name="Image 1" descr="Papier en tête BFK-2007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rvice-public.fr/particuliers/vosdroits/F1132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6"/>
  <sheetViews>
    <sheetView tabSelected="1" topLeftCell="A3" zoomScale="90" zoomScaleNormal="90" workbookViewId="0">
      <selection activeCell="J15" sqref="J15"/>
    </sheetView>
  </sheetViews>
  <sheetFormatPr baseColWidth="10" defaultRowHeight="15"/>
  <cols>
    <col min="1" max="1" width="5" customWidth="1"/>
    <col min="2" max="2" width="14.7109375" customWidth="1"/>
    <col min="3" max="3" width="21.7109375" customWidth="1"/>
    <col min="4" max="4" width="25.5703125" customWidth="1"/>
    <col min="5" max="5" width="14.140625" customWidth="1"/>
    <col min="6" max="6" width="2.140625" customWidth="1"/>
  </cols>
  <sheetData>
    <row r="1" spans="2:5" ht="93" customHeight="1"/>
    <row r="3" spans="2:5" ht="26.25">
      <c r="B3" s="70" t="s">
        <v>81</v>
      </c>
      <c r="D3" s="10"/>
    </row>
    <row r="4" spans="2:5" ht="18.75">
      <c r="B4" s="110" t="s">
        <v>66</v>
      </c>
      <c r="C4" s="110"/>
      <c r="D4" s="110"/>
      <c r="E4" s="110"/>
    </row>
    <row r="5" spans="2:5" ht="15.75" thickBot="1"/>
    <row r="6" spans="2:5" ht="16.5" thickBot="1">
      <c r="B6" s="25" t="s">
        <v>39</v>
      </c>
      <c r="C6" s="6"/>
      <c r="D6" s="6"/>
      <c r="E6" s="66"/>
    </row>
    <row r="7" spans="2:5" s="57" customFormat="1" ht="18.75">
      <c r="B7" s="71" t="s">
        <v>0</v>
      </c>
      <c r="C7" s="96"/>
      <c r="D7" s="72" t="s">
        <v>28</v>
      </c>
      <c r="E7" s="97"/>
    </row>
    <row r="8" spans="2:5" s="57" customFormat="1" ht="18.75">
      <c r="B8" s="73" t="s">
        <v>77</v>
      </c>
      <c r="C8" s="100"/>
      <c r="D8" s="101"/>
      <c r="E8" s="102"/>
    </row>
    <row r="9" spans="2:5" s="57" customFormat="1" ht="18.75">
      <c r="B9" s="73" t="s">
        <v>85</v>
      </c>
      <c r="C9" s="100"/>
      <c r="D9" s="98"/>
      <c r="E9" s="99"/>
    </row>
    <row r="10" spans="2:5" s="57" customFormat="1" ht="18.75">
      <c r="B10" s="73" t="s">
        <v>78</v>
      </c>
      <c r="C10" s="79"/>
      <c r="D10" s="74"/>
      <c r="E10" s="95"/>
    </row>
    <row r="11" spans="2:5" s="57" customFormat="1" ht="19.5" thickBot="1">
      <c r="B11" s="73" t="s">
        <v>79</v>
      </c>
      <c r="C11" s="104"/>
      <c r="D11" s="101"/>
      <c r="E11" s="102"/>
    </row>
    <row r="12" spans="2:5" s="57" customFormat="1" ht="16.5" thickBot="1">
      <c r="B12" s="24" t="s">
        <v>80</v>
      </c>
      <c r="C12" s="11"/>
      <c r="D12" s="11"/>
      <c r="E12" s="12"/>
    </row>
    <row r="13" spans="2:5" s="57" customFormat="1" ht="18.75">
      <c r="B13" s="73" t="s">
        <v>30</v>
      </c>
      <c r="C13" s="103"/>
      <c r="D13" s="74" t="s">
        <v>29</v>
      </c>
      <c r="E13" s="103"/>
    </row>
    <row r="14" spans="2:5" s="57" customFormat="1" ht="19.5" customHeight="1" thickBot="1">
      <c r="B14" s="75" t="s">
        <v>1</v>
      </c>
      <c r="C14" s="76">
        <f>SUM('Détails des dons'!E9:E94)</f>
        <v>0</v>
      </c>
      <c r="D14" s="77" t="s">
        <v>65</v>
      </c>
      <c r="E14" s="78">
        <f>SUM('Détails des dons'!J9:J31)</f>
        <v>0</v>
      </c>
    </row>
    <row r="15" spans="2:5" ht="15.75" thickBot="1">
      <c r="B15" s="2"/>
      <c r="D15" s="9"/>
    </row>
    <row r="16" spans="2:5" ht="16.5" thickBot="1">
      <c r="B16" s="24" t="s">
        <v>4</v>
      </c>
      <c r="C16" s="11"/>
      <c r="D16" s="11"/>
      <c r="E16" s="12"/>
    </row>
    <row r="17" spans="2:5" ht="15.75" thickBot="1">
      <c r="B17" s="106" t="s">
        <v>3</v>
      </c>
      <c r="C17" s="9"/>
      <c r="D17" s="9"/>
      <c r="E17" s="3"/>
    </row>
    <row r="18" spans="2:5" ht="15.75" thickBot="1"/>
    <row r="19" spans="2:5" ht="15.75" thickBot="1">
      <c r="C19" s="31" t="s">
        <v>51</v>
      </c>
      <c r="D19" s="12"/>
    </row>
    <row r="20" spans="2:5">
      <c r="C20" s="1" t="s">
        <v>1</v>
      </c>
      <c r="D20" s="39">
        <f>kilometres*tarifApplicable</f>
        <v>0</v>
      </c>
    </row>
    <row r="21" spans="2:5" ht="15.75" thickBot="1">
      <c r="C21" s="2" t="s">
        <v>52</v>
      </c>
      <c r="D21" s="40">
        <f>montantFixe</f>
        <v>0</v>
      </c>
    </row>
    <row r="22" spans="2:5" ht="36" customHeight="1" thickBot="1">
      <c r="C22" s="31" t="s">
        <v>2</v>
      </c>
      <c r="D22" s="41">
        <f>SUM(D20:D21)</f>
        <v>0</v>
      </c>
    </row>
    <row r="23" spans="2:5" ht="15.75" thickBot="1">
      <c r="D23" s="42"/>
    </row>
    <row r="24" spans="2:5" ht="15.75" thickBot="1">
      <c r="C24" s="31" t="s">
        <v>53</v>
      </c>
      <c r="D24" s="41">
        <f>autresDons</f>
        <v>0</v>
      </c>
    </row>
    <row r="25" spans="2:5" ht="15.75" thickBot="1">
      <c r="D25" s="42"/>
    </row>
    <row r="26" spans="2:5" ht="27" thickBot="1">
      <c r="C26" s="36" t="s">
        <v>54</v>
      </c>
      <c r="D26" s="43">
        <f>SUM(D22:D24)</f>
        <v>0</v>
      </c>
    </row>
  </sheetData>
  <sheetProtection password="CC05" sheet="1" objects="1" scenarios="1"/>
  <mergeCells count="1">
    <mergeCell ref="B4:E4"/>
  </mergeCells>
  <hyperlinks>
    <hyperlink ref="B17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G7" sqref="G7"/>
    </sheetView>
  </sheetViews>
  <sheetFormatPr baseColWidth="10" defaultRowHeight="15"/>
  <cols>
    <col min="1" max="1" width="27.7109375" customWidth="1"/>
    <col min="2" max="2" width="27.140625" customWidth="1"/>
    <col min="3" max="3" width="24.28515625" customWidth="1"/>
    <col min="4" max="4" width="23.85546875" customWidth="1"/>
    <col min="5" max="5" width="29.140625" customWidth="1"/>
    <col min="6" max="6" width="26" customWidth="1"/>
    <col min="7" max="7" width="21.42578125" customWidth="1"/>
  </cols>
  <sheetData>
    <row r="1" spans="1:5" ht="16.5" thickBot="1">
      <c r="A1" s="24" t="s">
        <v>41</v>
      </c>
      <c r="B1" s="22"/>
      <c r="C1" s="22"/>
      <c r="D1" s="23"/>
    </row>
    <row r="2" spans="1:5" ht="31.5">
      <c r="A2" s="13" t="s">
        <v>5</v>
      </c>
      <c r="B2" s="14" t="s">
        <v>6</v>
      </c>
      <c r="C2" s="14" t="s">
        <v>7</v>
      </c>
      <c r="D2" s="15" t="s">
        <v>8</v>
      </c>
    </row>
    <row r="3" spans="1:5">
      <c r="A3" s="16" t="s">
        <v>9</v>
      </c>
      <c r="B3" s="17" t="s">
        <v>10</v>
      </c>
      <c r="C3" s="17" t="s">
        <v>11</v>
      </c>
      <c r="D3" s="18" t="s">
        <v>12</v>
      </c>
    </row>
    <row r="4" spans="1:5">
      <c r="A4" s="16" t="s">
        <v>13</v>
      </c>
      <c r="B4" s="17" t="s">
        <v>14</v>
      </c>
      <c r="C4" s="17" t="s">
        <v>15</v>
      </c>
      <c r="D4" s="18" t="s">
        <v>16</v>
      </c>
    </row>
    <row r="5" spans="1:5">
      <c r="A5" s="16" t="s">
        <v>17</v>
      </c>
      <c r="B5" s="17" t="s">
        <v>18</v>
      </c>
      <c r="C5" s="17" t="s">
        <v>19</v>
      </c>
      <c r="D5" s="18" t="s">
        <v>20</v>
      </c>
    </row>
    <row r="6" spans="1:5">
      <c r="A6" s="16" t="s">
        <v>21</v>
      </c>
      <c r="B6" s="17" t="s">
        <v>22</v>
      </c>
      <c r="C6" s="17" t="s">
        <v>23</v>
      </c>
      <c r="D6" s="18" t="s">
        <v>24</v>
      </c>
    </row>
    <row r="7" spans="1:5" ht="15.75" thickBot="1">
      <c r="A7" s="19" t="s">
        <v>25</v>
      </c>
      <c r="B7" s="20" t="s">
        <v>26</v>
      </c>
      <c r="C7" s="20" t="s">
        <v>55</v>
      </c>
      <c r="D7" s="21" t="s">
        <v>27</v>
      </c>
    </row>
    <row r="8" spans="1:5" ht="15.75" thickBot="1"/>
    <row r="9" spans="1:5" ht="16.5" thickBot="1">
      <c r="A9" s="24" t="s">
        <v>40</v>
      </c>
      <c r="B9" s="11"/>
      <c r="C9" s="11"/>
      <c r="D9" s="11"/>
      <c r="E9" s="12"/>
    </row>
    <row r="10" spans="1:5" ht="15.75">
      <c r="A10" s="25" t="s">
        <v>29</v>
      </c>
      <c r="B10" s="27" t="s">
        <v>35</v>
      </c>
      <c r="C10" s="27" t="s">
        <v>34</v>
      </c>
      <c r="D10" s="27" t="s">
        <v>37</v>
      </c>
      <c r="E10" s="28" t="s">
        <v>36</v>
      </c>
    </row>
    <row r="11" spans="1:5">
      <c r="A11" s="48">
        <v>3</v>
      </c>
      <c r="B11" s="49">
        <v>0.52900000000000003</v>
      </c>
      <c r="C11" s="49">
        <v>0.316</v>
      </c>
      <c r="D11" s="50">
        <v>1065</v>
      </c>
      <c r="E11" s="51">
        <v>0.37</v>
      </c>
    </row>
    <row r="12" spans="1:5">
      <c r="A12" s="48">
        <v>4</v>
      </c>
      <c r="B12" s="49">
        <v>0.60599999999999998</v>
      </c>
      <c r="C12" s="49">
        <v>0.34</v>
      </c>
      <c r="D12" s="50">
        <v>1330</v>
      </c>
      <c r="E12" s="51">
        <v>0.40699999999999997</v>
      </c>
    </row>
    <row r="13" spans="1:5">
      <c r="A13" s="48">
        <v>5</v>
      </c>
      <c r="B13" s="49">
        <v>0.63600000000000001</v>
      </c>
      <c r="C13" s="49">
        <v>0.35699999999999998</v>
      </c>
      <c r="D13" s="50">
        <v>1395</v>
      </c>
      <c r="E13" s="51">
        <v>0.42699999999999999</v>
      </c>
    </row>
    <row r="14" spans="1:5">
      <c r="A14" s="48">
        <v>6</v>
      </c>
      <c r="B14" s="49">
        <v>0.66500000000000004</v>
      </c>
      <c r="C14" s="49">
        <v>0.374</v>
      </c>
      <c r="D14" s="50">
        <v>1457</v>
      </c>
      <c r="E14" s="51">
        <v>0.44700000000000001</v>
      </c>
    </row>
    <row r="15" spans="1:5" ht="15.75" thickBot="1">
      <c r="A15" s="4">
        <v>7</v>
      </c>
      <c r="B15" s="52">
        <v>0.69699999999999995</v>
      </c>
      <c r="C15" s="52">
        <v>0.39400000000000002</v>
      </c>
      <c r="D15" s="30">
        <v>1515</v>
      </c>
      <c r="E15" s="53">
        <v>0.47</v>
      </c>
    </row>
    <row r="16" spans="1:5" ht="15.75" thickBot="1"/>
    <row r="17" spans="1:5" ht="16.5" thickBot="1">
      <c r="A17" s="24" t="s">
        <v>42</v>
      </c>
      <c r="B17" s="11"/>
      <c r="C17" s="11"/>
      <c r="D17" s="11"/>
      <c r="E17" s="12"/>
    </row>
    <row r="18" spans="1:5" ht="15.75">
      <c r="A18" s="25" t="s">
        <v>43</v>
      </c>
      <c r="B18" s="26" t="s">
        <v>44</v>
      </c>
      <c r="D18" s="44" t="s">
        <v>45</v>
      </c>
    </row>
    <row r="19" spans="1:5" ht="15.75" thickBot="1">
      <c r="A19" s="4">
        <f>IF(puissanceDeclaree&lt;A11,A11,0)</f>
        <v>3</v>
      </c>
      <c r="B19" s="5">
        <f>IF(puissanceDeclaree&gt;A15,A15,0)</f>
        <v>0</v>
      </c>
      <c r="D19" s="45">
        <f>IF(SUM(A19:B19)&gt;0,SUM(A19:B19),puissanceDeclaree)</f>
        <v>3</v>
      </c>
    </row>
    <row r="20" spans="1:5" ht="15.75" thickBot="1"/>
    <row r="21" spans="1:5" ht="15.75" thickBot="1">
      <c r="A21" s="31" t="s">
        <v>46</v>
      </c>
      <c r="B21" s="11"/>
      <c r="C21" s="11"/>
      <c r="D21" s="11"/>
      <c r="E21" s="12"/>
    </row>
    <row r="22" spans="1:5" ht="15.75">
      <c r="A22" s="29" t="s">
        <v>35</v>
      </c>
      <c r="B22" s="27" t="s">
        <v>34</v>
      </c>
      <c r="C22" s="28" t="s">
        <v>36</v>
      </c>
      <c r="D22" s="46" t="s">
        <v>47</v>
      </c>
      <c r="E22" s="8"/>
    </row>
    <row r="23" spans="1:5" ht="15.75" thickBot="1">
      <c r="A23" s="4">
        <f>IF(Global!C14&lt;=5000,1,0)</f>
        <v>1</v>
      </c>
      <c r="B23" s="30">
        <f>IF((Global!C14&gt;5000)*AND(Global!C14&lt;=20000),2,)</f>
        <v>0</v>
      </c>
      <c r="C23" s="5">
        <f>IF(Global!C14&gt;20000,3,)</f>
        <v>0</v>
      </c>
      <c r="D23" s="45">
        <f>SUM(A23:C23)</f>
        <v>1</v>
      </c>
    </row>
    <row r="24" spans="1:5" ht="15.75" thickBot="1">
      <c r="A24" s="7"/>
    </row>
    <row r="25" spans="1:5" ht="15.75" thickBot="1">
      <c r="A25" s="32" t="s">
        <v>48</v>
      </c>
      <c r="B25" s="6"/>
      <c r="C25" s="6"/>
      <c r="D25" s="6"/>
      <c r="E25" s="12"/>
    </row>
    <row r="26" spans="1:5">
      <c r="A26" s="33" t="s">
        <v>31</v>
      </c>
      <c r="B26" s="34" t="s">
        <v>32</v>
      </c>
      <c r="C26" s="34" t="s">
        <v>38</v>
      </c>
      <c r="D26" s="35" t="s">
        <v>33</v>
      </c>
    </row>
    <row r="27" spans="1:5" ht="15.75" thickBot="1">
      <c r="A27" s="4">
        <f>LOOKUP(puissanceUtilisee,A11:B15)</f>
        <v>0.52900000000000003</v>
      </c>
      <c r="B27" s="30">
        <f>LOOKUP(puissanceUtilisee,A11:A15,C11:C15)</f>
        <v>0.316</v>
      </c>
      <c r="C27" s="30">
        <f>LOOKUP(puissanceUtilisee,A11:A15,D11:D15)</f>
        <v>1065</v>
      </c>
      <c r="D27" s="5">
        <f>LOOKUP(puissanceUtilisee,A11:A15,E11:E15)</f>
        <v>0.37</v>
      </c>
    </row>
    <row r="28" spans="1:5" ht="15.75" thickBot="1"/>
    <row r="29" spans="1:5" ht="15.75" thickBot="1">
      <c r="A29" s="36" t="s">
        <v>49</v>
      </c>
      <c r="B29" s="37"/>
      <c r="C29" s="37"/>
      <c r="D29" s="37"/>
      <c r="E29" s="38"/>
    </row>
    <row r="30" spans="1:5">
      <c r="A30" s="33" t="s">
        <v>31</v>
      </c>
      <c r="B30" s="34" t="s">
        <v>32</v>
      </c>
      <c r="C30" s="34" t="s">
        <v>38</v>
      </c>
      <c r="D30" s="35" t="s">
        <v>33</v>
      </c>
      <c r="E30" s="47" t="s">
        <v>50</v>
      </c>
    </row>
    <row r="31" spans="1:5" ht="15.75" thickBot="1">
      <c r="A31" s="4">
        <f>IF(colonneAUtiliser=1,LOOKUP(puissanceUtilisee,A11:B15),0)</f>
        <v>0.52900000000000003</v>
      </c>
      <c r="B31" s="30">
        <f>IF(colonneAUtiliser=2,LOOKUP(puissanceUtilisee,A11:A15,C11:C15),0)</f>
        <v>0</v>
      </c>
      <c r="C31" s="30">
        <f>IF(colonneAUtiliser=2,LOOKUP(puissanceUtilisee,A11:A15,D11:D15),0)</f>
        <v>0</v>
      </c>
      <c r="D31" s="5">
        <f>IF(colonneAUtiliser=3,LOOKUP(puissanceUtilisee,A11:A15,E11:E15),0)</f>
        <v>0</v>
      </c>
      <c r="E31" s="45">
        <f>SUM(A31:B31,D31)</f>
        <v>0.52900000000000003</v>
      </c>
    </row>
  </sheetData>
  <sheetProtection password="CC05" sheet="1" objects="1" scenarios="1" selectLockedCells="1" selectUnlockedCells="1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K142"/>
  <sheetViews>
    <sheetView workbookViewId="0">
      <selection activeCell="B9" sqref="B9"/>
    </sheetView>
  </sheetViews>
  <sheetFormatPr baseColWidth="10" defaultRowHeight="15"/>
  <cols>
    <col min="1" max="1" width="2.7109375" customWidth="1"/>
    <col min="2" max="2" width="11.7109375" customWidth="1"/>
    <col min="3" max="3" width="28.7109375" customWidth="1"/>
    <col min="4" max="4" width="26.140625" customWidth="1"/>
    <col min="5" max="5" width="13.5703125" customWidth="1"/>
    <col min="6" max="6" width="3" customWidth="1"/>
    <col min="7" max="7" width="11.7109375" customWidth="1"/>
    <col min="8" max="8" width="22.42578125" customWidth="1"/>
    <col min="9" max="9" width="17.7109375" customWidth="1"/>
    <col min="10" max="10" width="10" customWidth="1"/>
    <col min="11" max="11" width="25" customWidth="1"/>
  </cols>
  <sheetData>
    <row r="1" spans="2:11" ht="77.25" customHeight="1"/>
    <row r="3" spans="2:11" ht="36.75" thickBot="1">
      <c r="B3" s="111" t="s">
        <v>82</v>
      </c>
      <c r="C3" s="111"/>
      <c r="D3" s="111"/>
      <c r="E3" s="111"/>
      <c r="F3" s="54"/>
      <c r="G3" s="111" t="s">
        <v>83</v>
      </c>
      <c r="H3" s="111"/>
      <c r="I3" s="111"/>
      <c r="J3" s="111"/>
      <c r="K3" s="111"/>
    </row>
    <row r="4" spans="2:11" ht="19.5" customHeight="1">
      <c r="B4" s="62" t="s">
        <v>0</v>
      </c>
      <c r="C4" s="67">
        <f>nom</f>
        <v>0</v>
      </c>
      <c r="D4" s="63" t="s">
        <v>28</v>
      </c>
      <c r="E4" s="68">
        <f>prenom</f>
        <v>0</v>
      </c>
      <c r="F4" s="54"/>
      <c r="G4" s="61"/>
      <c r="H4" s="61"/>
      <c r="I4" s="61"/>
      <c r="J4" s="61"/>
    </row>
    <row r="5" spans="2:11" ht="20.25" customHeight="1" thickBot="1">
      <c r="B5" s="64" t="s">
        <v>64</v>
      </c>
      <c r="C5" s="69">
        <f>immatriculation</f>
        <v>0</v>
      </c>
      <c r="D5" s="65" t="s">
        <v>29</v>
      </c>
      <c r="E5" s="109">
        <f>puissanceDeclaree</f>
        <v>0</v>
      </c>
      <c r="F5" s="54"/>
      <c r="G5" s="110" t="s">
        <v>66</v>
      </c>
      <c r="H5" s="110"/>
      <c r="I5" s="110"/>
      <c r="J5" s="110"/>
      <c r="K5" s="110"/>
    </row>
    <row r="6" spans="2:11" ht="18.75">
      <c r="B6" s="110" t="s">
        <v>66</v>
      </c>
      <c r="C6" s="110"/>
      <c r="D6" s="110"/>
      <c r="E6" s="110"/>
    </row>
    <row r="7" spans="2:11" ht="30">
      <c r="B7" s="56" t="s">
        <v>56</v>
      </c>
      <c r="C7" s="56" t="s">
        <v>57</v>
      </c>
      <c r="D7" s="56" t="s">
        <v>58</v>
      </c>
      <c r="E7" s="56" t="s">
        <v>61</v>
      </c>
      <c r="F7" s="57"/>
      <c r="G7" s="58" t="s">
        <v>56</v>
      </c>
      <c r="H7" s="58" t="s">
        <v>57</v>
      </c>
      <c r="I7" s="58" t="s">
        <v>59</v>
      </c>
      <c r="J7" s="58" t="s">
        <v>60</v>
      </c>
      <c r="K7" s="56" t="s">
        <v>62</v>
      </c>
    </row>
    <row r="8" spans="2:11">
      <c r="D8" s="60" t="s">
        <v>63</v>
      </c>
      <c r="E8" s="80">
        <f>SUM(E9:E150)</f>
        <v>0</v>
      </c>
      <c r="G8" s="55"/>
      <c r="H8" s="55"/>
      <c r="I8" s="59" t="s">
        <v>63</v>
      </c>
      <c r="J8" s="83">
        <f>SUM(J9:J43)</f>
        <v>0</v>
      </c>
    </row>
    <row r="9" spans="2:11">
      <c r="B9" s="81"/>
      <c r="C9" s="82"/>
      <c r="D9" s="82"/>
      <c r="E9" s="107"/>
      <c r="G9" s="81"/>
      <c r="H9" s="82"/>
      <c r="I9" s="82"/>
      <c r="J9" s="108"/>
      <c r="K9" s="82"/>
    </row>
    <row r="10" spans="2:11">
      <c r="B10" s="81"/>
      <c r="C10" s="82"/>
      <c r="D10" s="82"/>
      <c r="E10" s="107"/>
      <c r="G10" s="81"/>
      <c r="H10" s="82"/>
      <c r="I10" s="82"/>
      <c r="J10" s="108"/>
      <c r="K10" s="82"/>
    </row>
    <row r="11" spans="2:11">
      <c r="B11" s="81"/>
      <c r="C11" s="82"/>
      <c r="D11" s="82"/>
      <c r="E11" s="107"/>
      <c r="G11" s="81"/>
      <c r="H11" s="82"/>
      <c r="I11" s="82"/>
      <c r="J11" s="108"/>
      <c r="K11" s="82"/>
    </row>
    <row r="12" spans="2:11">
      <c r="B12" s="81"/>
      <c r="C12" s="82"/>
      <c r="D12" s="82"/>
      <c r="E12" s="107"/>
      <c r="G12" s="81"/>
      <c r="H12" s="82"/>
      <c r="I12" s="82"/>
      <c r="J12" s="108"/>
      <c r="K12" s="82"/>
    </row>
    <row r="13" spans="2:11">
      <c r="B13" s="81"/>
      <c r="C13" s="82"/>
      <c r="D13" s="82"/>
      <c r="E13" s="107"/>
      <c r="G13" s="81"/>
      <c r="H13" s="82"/>
      <c r="I13" s="82"/>
      <c r="J13" s="108"/>
      <c r="K13" s="82"/>
    </row>
    <row r="14" spans="2:11">
      <c r="B14" s="81"/>
      <c r="C14" s="82"/>
      <c r="D14" s="82"/>
      <c r="E14" s="107"/>
      <c r="G14" s="81"/>
      <c r="H14" s="82"/>
      <c r="I14" s="82"/>
      <c r="J14" s="108"/>
      <c r="K14" s="82"/>
    </row>
    <row r="15" spans="2:11">
      <c r="B15" s="81"/>
      <c r="C15" s="82"/>
      <c r="D15" s="82"/>
      <c r="E15" s="107"/>
      <c r="G15" s="81"/>
      <c r="H15" s="82"/>
      <c r="I15" s="82"/>
      <c r="J15" s="108"/>
      <c r="K15" s="82"/>
    </row>
    <row r="16" spans="2:11">
      <c r="B16" s="81"/>
      <c r="C16" s="82"/>
      <c r="D16" s="82"/>
      <c r="E16" s="107"/>
      <c r="G16" s="81"/>
      <c r="H16" s="82"/>
      <c r="I16" s="82"/>
      <c r="J16" s="108"/>
      <c r="K16" s="82"/>
    </row>
    <row r="17" spans="2:11">
      <c r="B17" s="81"/>
      <c r="C17" s="82"/>
      <c r="D17" s="82"/>
      <c r="E17" s="107"/>
      <c r="G17" s="81"/>
      <c r="H17" s="82"/>
      <c r="I17" s="82"/>
      <c r="J17" s="108"/>
      <c r="K17" s="82"/>
    </row>
    <row r="18" spans="2:11">
      <c r="B18" s="81"/>
      <c r="C18" s="82"/>
      <c r="D18" s="82"/>
      <c r="E18" s="107"/>
      <c r="G18" s="81"/>
      <c r="H18" s="82"/>
      <c r="I18" s="82"/>
      <c r="J18" s="108"/>
      <c r="K18" s="82"/>
    </row>
    <row r="19" spans="2:11">
      <c r="B19" s="81"/>
      <c r="C19" s="82"/>
      <c r="D19" s="82"/>
      <c r="E19" s="107"/>
      <c r="G19" s="81"/>
      <c r="H19" s="82"/>
      <c r="I19" s="82"/>
      <c r="J19" s="108"/>
      <c r="K19" s="82"/>
    </row>
    <row r="20" spans="2:11">
      <c r="B20" s="81"/>
      <c r="C20" s="82"/>
      <c r="D20" s="82"/>
      <c r="E20" s="107"/>
      <c r="G20" s="81"/>
      <c r="H20" s="82"/>
      <c r="I20" s="82"/>
      <c r="J20" s="108"/>
      <c r="K20" s="82"/>
    </row>
    <row r="21" spans="2:11">
      <c r="B21" s="81"/>
      <c r="C21" s="82"/>
      <c r="D21" s="82"/>
      <c r="E21" s="107"/>
      <c r="G21" s="81"/>
      <c r="H21" s="82"/>
      <c r="I21" s="82"/>
      <c r="J21" s="108"/>
      <c r="K21" s="82"/>
    </row>
    <row r="22" spans="2:11">
      <c r="B22" s="81"/>
      <c r="C22" s="82"/>
      <c r="D22" s="82"/>
      <c r="E22" s="107"/>
      <c r="G22" s="81"/>
      <c r="H22" s="82"/>
      <c r="I22" s="82"/>
      <c r="J22" s="108"/>
      <c r="K22" s="82"/>
    </row>
    <row r="23" spans="2:11">
      <c r="B23" s="81"/>
      <c r="C23" s="82"/>
      <c r="D23" s="82"/>
      <c r="E23" s="107"/>
      <c r="G23" s="81"/>
      <c r="H23" s="82"/>
      <c r="I23" s="82"/>
      <c r="J23" s="108"/>
      <c r="K23" s="82"/>
    </row>
    <row r="24" spans="2:11">
      <c r="B24" s="81"/>
      <c r="C24" s="82"/>
      <c r="D24" s="82"/>
      <c r="E24" s="107"/>
      <c r="G24" s="81"/>
      <c r="H24" s="82"/>
      <c r="I24" s="82"/>
      <c r="J24" s="108"/>
      <c r="K24" s="82"/>
    </row>
    <row r="25" spans="2:11">
      <c r="B25" s="81"/>
      <c r="C25" s="82"/>
      <c r="D25" s="82"/>
      <c r="E25" s="107"/>
      <c r="G25" s="81"/>
      <c r="H25" s="82"/>
      <c r="I25" s="82"/>
      <c r="J25" s="108"/>
      <c r="K25" s="82"/>
    </row>
    <row r="26" spans="2:11">
      <c r="B26" s="81"/>
      <c r="C26" s="82"/>
      <c r="D26" s="82"/>
      <c r="E26" s="107"/>
      <c r="G26" s="81"/>
      <c r="H26" s="82"/>
      <c r="I26" s="82"/>
      <c r="J26" s="108"/>
      <c r="K26" s="82"/>
    </row>
    <row r="27" spans="2:11">
      <c r="B27" s="81"/>
      <c r="C27" s="82"/>
      <c r="D27" s="82"/>
      <c r="E27" s="107"/>
      <c r="G27" s="81"/>
      <c r="H27" s="82"/>
      <c r="I27" s="82"/>
      <c r="J27" s="108"/>
      <c r="K27" s="82"/>
    </row>
    <row r="28" spans="2:11">
      <c r="B28" s="81"/>
      <c r="C28" s="82"/>
      <c r="D28" s="82"/>
      <c r="E28" s="107"/>
      <c r="G28" s="81"/>
      <c r="H28" s="82"/>
      <c r="I28" s="82"/>
      <c r="J28" s="108"/>
      <c r="K28" s="82"/>
    </row>
    <row r="29" spans="2:11">
      <c r="B29" s="81"/>
      <c r="C29" s="82"/>
      <c r="D29" s="82"/>
      <c r="E29" s="107"/>
      <c r="G29" s="81"/>
      <c r="H29" s="82"/>
      <c r="I29" s="82"/>
      <c r="J29" s="108"/>
      <c r="K29" s="82"/>
    </row>
    <row r="30" spans="2:11">
      <c r="B30" s="81"/>
      <c r="C30" s="82"/>
      <c r="D30" s="82"/>
      <c r="E30" s="107"/>
      <c r="G30" s="81"/>
      <c r="H30" s="82"/>
      <c r="I30" s="82"/>
      <c r="J30" s="108"/>
      <c r="K30" s="82"/>
    </row>
    <row r="31" spans="2:11">
      <c r="B31" s="81"/>
      <c r="C31" s="82"/>
      <c r="D31" s="82"/>
      <c r="E31" s="107"/>
      <c r="G31" s="81"/>
      <c r="H31" s="82"/>
      <c r="I31" s="82"/>
      <c r="J31" s="108"/>
      <c r="K31" s="82"/>
    </row>
    <row r="32" spans="2:11">
      <c r="B32" s="81"/>
      <c r="C32" s="82"/>
      <c r="D32" s="82"/>
      <c r="E32" s="107"/>
      <c r="G32" s="81"/>
      <c r="H32" s="82"/>
      <c r="I32" s="82"/>
      <c r="J32" s="108"/>
      <c r="K32" s="82"/>
    </row>
    <row r="33" spans="2:11">
      <c r="B33" s="81"/>
      <c r="C33" s="82"/>
      <c r="D33" s="82"/>
      <c r="E33" s="107"/>
      <c r="G33" s="81"/>
      <c r="H33" s="82"/>
      <c r="I33" s="82"/>
      <c r="J33" s="108"/>
      <c r="K33" s="82"/>
    </row>
    <row r="34" spans="2:11">
      <c r="B34" s="81"/>
      <c r="C34" s="82"/>
      <c r="D34" s="82"/>
      <c r="E34" s="107"/>
      <c r="G34" s="81"/>
      <c r="H34" s="82"/>
      <c r="I34" s="82"/>
      <c r="J34" s="108"/>
      <c r="K34" s="82"/>
    </row>
    <row r="35" spans="2:11">
      <c r="B35" s="81"/>
      <c r="C35" s="82"/>
      <c r="D35" s="82"/>
      <c r="E35" s="107"/>
      <c r="G35" s="81"/>
      <c r="H35" s="82"/>
      <c r="I35" s="82"/>
      <c r="J35" s="108"/>
      <c r="K35" s="82"/>
    </row>
    <row r="36" spans="2:11">
      <c r="B36" s="81"/>
      <c r="C36" s="82"/>
      <c r="D36" s="82"/>
      <c r="E36" s="107"/>
      <c r="G36" s="81"/>
      <c r="H36" s="82"/>
      <c r="I36" s="82"/>
      <c r="J36" s="108"/>
      <c r="K36" s="82"/>
    </row>
    <row r="37" spans="2:11">
      <c r="B37" s="81"/>
      <c r="C37" s="82"/>
      <c r="D37" s="82"/>
      <c r="E37" s="107"/>
      <c r="G37" s="81"/>
      <c r="H37" s="82"/>
      <c r="I37" s="82"/>
      <c r="J37" s="108"/>
      <c r="K37" s="82"/>
    </row>
    <row r="38" spans="2:11">
      <c r="B38" s="81"/>
      <c r="C38" s="82"/>
      <c r="D38" s="82"/>
      <c r="E38" s="107"/>
      <c r="G38" s="81"/>
      <c r="H38" s="82"/>
      <c r="I38" s="82"/>
      <c r="J38" s="108"/>
      <c r="K38" s="82"/>
    </row>
    <row r="39" spans="2:11">
      <c r="B39" s="81"/>
      <c r="C39" s="82"/>
      <c r="D39" s="82"/>
      <c r="E39" s="107"/>
      <c r="G39" s="81"/>
      <c r="H39" s="82"/>
      <c r="I39" s="82"/>
      <c r="J39" s="108"/>
      <c r="K39" s="82"/>
    </row>
    <row r="40" spans="2:11">
      <c r="B40" s="81"/>
      <c r="C40" s="82"/>
      <c r="D40" s="82"/>
      <c r="E40" s="107"/>
      <c r="G40" s="81"/>
      <c r="H40" s="82"/>
      <c r="I40" s="82"/>
      <c r="J40" s="108"/>
      <c r="K40" s="82"/>
    </row>
    <row r="41" spans="2:11">
      <c r="B41" s="81"/>
      <c r="C41" s="82"/>
      <c r="D41" s="82"/>
      <c r="E41" s="107"/>
      <c r="G41" s="81"/>
      <c r="H41" s="82"/>
      <c r="I41" s="82"/>
      <c r="J41" s="108"/>
      <c r="K41" s="82"/>
    </row>
    <row r="42" spans="2:11">
      <c r="B42" s="81"/>
      <c r="C42" s="82"/>
      <c r="D42" s="82"/>
      <c r="E42" s="107"/>
      <c r="G42" s="81"/>
      <c r="H42" s="82"/>
      <c r="I42" s="82"/>
      <c r="J42" s="108"/>
      <c r="K42" s="82"/>
    </row>
    <row r="43" spans="2:11">
      <c r="B43" s="81"/>
      <c r="C43" s="82"/>
      <c r="D43" s="82"/>
      <c r="E43" s="107"/>
      <c r="G43" s="81"/>
      <c r="H43" s="82"/>
      <c r="I43" s="82"/>
      <c r="J43" s="108"/>
      <c r="K43" s="82"/>
    </row>
    <row r="44" spans="2:11">
      <c r="B44" s="81"/>
      <c r="C44" s="82"/>
      <c r="D44" s="82"/>
      <c r="E44" s="107"/>
    </row>
    <row r="45" spans="2:11">
      <c r="B45" s="81"/>
      <c r="C45" s="82"/>
      <c r="D45" s="82"/>
      <c r="E45" s="107"/>
    </row>
    <row r="46" spans="2:11">
      <c r="B46" s="81"/>
      <c r="C46" s="82"/>
      <c r="D46" s="82"/>
      <c r="E46" s="107"/>
    </row>
    <row r="47" spans="2:11">
      <c r="B47" s="81"/>
      <c r="C47" s="82"/>
      <c r="D47" s="82"/>
      <c r="E47" s="107"/>
    </row>
    <row r="48" spans="2:11">
      <c r="B48" s="81"/>
      <c r="C48" s="82"/>
      <c r="D48" s="82"/>
      <c r="E48" s="107"/>
    </row>
    <row r="49" spans="2:5">
      <c r="B49" s="81"/>
      <c r="C49" s="82"/>
      <c r="D49" s="82"/>
      <c r="E49" s="107"/>
    </row>
    <row r="50" spans="2:5">
      <c r="B50" s="81"/>
      <c r="C50" s="82"/>
      <c r="D50" s="82"/>
      <c r="E50" s="107"/>
    </row>
    <row r="51" spans="2:5">
      <c r="B51" s="81"/>
      <c r="C51" s="82"/>
      <c r="D51" s="82"/>
      <c r="E51" s="107"/>
    </row>
    <row r="52" spans="2:5">
      <c r="B52" s="81"/>
      <c r="C52" s="82"/>
      <c r="D52" s="82"/>
      <c r="E52" s="107"/>
    </row>
    <row r="53" spans="2:5">
      <c r="B53" s="81"/>
      <c r="C53" s="82"/>
      <c r="D53" s="82"/>
      <c r="E53" s="107"/>
    </row>
    <row r="54" spans="2:5">
      <c r="B54" s="81"/>
      <c r="C54" s="82"/>
      <c r="D54" s="82"/>
      <c r="E54" s="107"/>
    </row>
    <row r="55" spans="2:5">
      <c r="B55" s="81"/>
      <c r="C55" s="82"/>
      <c r="D55" s="82"/>
      <c r="E55" s="107"/>
    </row>
    <row r="56" spans="2:5">
      <c r="B56" s="81"/>
      <c r="C56" s="82"/>
      <c r="D56" s="82"/>
      <c r="E56" s="107"/>
    </row>
    <row r="57" spans="2:5">
      <c r="B57" s="81"/>
      <c r="C57" s="82"/>
      <c r="D57" s="82"/>
      <c r="E57" s="107"/>
    </row>
    <row r="58" spans="2:5">
      <c r="B58" s="81"/>
      <c r="C58" s="82"/>
      <c r="D58" s="82"/>
      <c r="E58" s="107"/>
    </row>
    <row r="59" spans="2:5">
      <c r="B59" s="81"/>
      <c r="C59" s="82"/>
      <c r="D59" s="82"/>
      <c r="E59" s="107"/>
    </row>
    <row r="60" spans="2:5">
      <c r="B60" s="81"/>
      <c r="C60" s="82"/>
      <c r="D60" s="82"/>
      <c r="E60" s="107"/>
    </row>
    <row r="61" spans="2:5">
      <c r="B61" s="81"/>
      <c r="C61" s="82"/>
      <c r="D61" s="82"/>
      <c r="E61" s="107"/>
    </row>
    <row r="62" spans="2:5">
      <c r="B62" s="81"/>
      <c r="C62" s="82"/>
      <c r="D62" s="82"/>
      <c r="E62" s="107"/>
    </row>
    <row r="63" spans="2:5">
      <c r="B63" s="81"/>
      <c r="C63" s="82"/>
      <c r="D63" s="82"/>
      <c r="E63" s="107"/>
    </row>
    <row r="64" spans="2:5">
      <c r="B64" s="81"/>
      <c r="C64" s="82"/>
      <c r="D64" s="82"/>
      <c r="E64" s="107"/>
    </row>
    <row r="65" spans="2:5">
      <c r="B65" s="81"/>
      <c r="C65" s="82"/>
      <c r="D65" s="82"/>
      <c r="E65" s="107"/>
    </row>
    <row r="66" spans="2:5">
      <c r="B66" s="81"/>
      <c r="C66" s="82"/>
      <c r="D66" s="82"/>
      <c r="E66" s="107"/>
    </row>
    <row r="67" spans="2:5">
      <c r="B67" s="81"/>
      <c r="C67" s="82"/>
      <c r="D67" s="82"/>
      <c r="E67" s="107"/>
    </row>
    <row r="68" spans="2:5">
      <c r="B68" s="81"/>
      <c r="C68" s="82"/>
      <c r="D68" s="82"/>
      <c r="E68" s="107"/>
    </row>
    <row r="69" spans="2:5">
      <c r="B69" s="81"/>
      <c r="C69" s="82"/>
      <c r="D69" s="82"/>
      <c r="E69" s="107"/>
    </row>
    <row r="70" spans="2:5">
      <c r="B70" s="81"/>
      <c r="C70" s="82"/>
      <c r="D70" s="82"/>
      <c r="E70" s="107"/>
    </row>
    <row r="71" spans="2:5">
      <c r="B71" s="81"/>
      <c r="C71" s="82"/>
      <c r="D71" s="82"/>
      <c r="E71" s="107"/>
    </row>
    <row r="72" spans="2:5">
      <c r="B72" s="81"/>
      <c r="C72" s="82"/>
      <c r="D72" s="82"/>
      <c r="E72" s="107"/>
    </row>
    <row r="73" spans="2:5">
      <c r="B73" s="81"/>
      <c r="C73" s="82"/>
      <c r="D73" s="82"/>
      <c r="E73" s="107"/>
    </row>
    <row r="74" spans="2:5">
      <c r="B74" s="81"/>
      <c r="C74" s="82"/>
      <c r="D74" s="82"/>
      <c r="E74" s="107"/>
    </row>
    <row r="75" spans="2:5">
      <c r="B75" s="81"/>
      <c r="C75" s="82"/>
      <c r="D75" s="82"/>
      <c r="E75" s="107"/>
    </row>
    <row r="76" spans="2:5">
      <c r="B76" s="81"/>
      <c r="C76" s="82"/>
      <c r="D76" s="82"/>
      <c r="E76" s="107"/>
    </row>
    <row r="77" spans="2:5">
      <c r="B77" s="81"/>
      <c r="C77" s="82"/>
      <c r="D77" s="82"/>
      <c r="E77" s="107"/>
    </row>
    <row r="78" spans="2:5">
      <c r="B78" s="81"/>
      <c r="C78" s="82"/>
      <c r="D78" s="82"/>
      <c r="E78" s="107"/>
    </row>
    <row r="79" spans="2:5">
      <c r="B79" s="81"/>
      <c r="C79" s="82"/>
      <c r="D79" s="82"/>
      <c r="E79" s="107"/>
    </row>
    <row r="80" spans="2:5">
      <c r="B80" s="81"/>
      <c r="C80" s="82"/>
      <c r="D80" s="82"/>
      <c r="E80" s="107"/>
    </row>
    <row r="81" spans="2:5">
      <c r="B81" s="81"/>
      <c r="C81" s="82"/>
      <c r="D81" s="82"/>
      <c r="E81" s="107"/>
    </row>
    <row r="82" spans="2:5">
      <c r="B82" s="81"/>
      <c r="C82" s="82"/>
      <c r="D82" s="82"/>
      <c r="E82" s="107"/>
    </row>
    <row r="83" spans="2:5">
      <c r="B83" s="81"/>
      <c r="C83" s="82"/>
      <c r="D83" s="82"/>
      <c r="E83" s="107"/>
    </row>
    <row r="84" spans="2:5">
      <c r="B84" s="81"/>
      <c r="C84" s="82"/>
      <c r="D84" s="82"/>
      <c r="E84" s="107"/>
    </row>
    <row r="85" spans="2:5">
      <c r="B85" s="81"/>
      <c r="C85" s="82"/>
      <c r="D85" s="82"/>
      <c r="E85" s="107"/>
    </row>
    <row r="86" spans="2:5">
      <c r="B86" s="81"/>
      <c r="C86" s="82"/>
      <c r="D86" s="82"/>
      <c r="E86" s="107"/>
    </row>
    <row r="87" spans="2:5">
      <c r="B87" s="81"/>
      <c r="C87" s="82"/>
      <c r="D87" s="82"/>
      <c r="E87" s="107"/>
    </row>
    <row r="88" spans="2:5">
      <c r="B88" s="81"/>
      <c r="C88" s="82"/>
      <c r="D88" s="82"/>
      <c r="E88" s="107"/>
    </row>
    <row r="89" spans="2:5">
      <c r="B89" s="81"/>
      <c r="C89" s="82"/>
      <c r="D89" s="82"/>
      <c r="E89" s="107"/>
    </row>
    <row r="90" spans="2:5">
      <c r="B90" s="81"/>
      <c r="C90" s="82"/>
      <c r="D90" s="82"/>
      <c r="E90" s="107"/>
    </row>
    <row r="91" spans="2:5">
      <c r="B91" s="81"/>
      <c r="C91" s="82"/>
      <c r="D91" s="82"/>
      <c r="E91" s="107"/>
    </row>
    <row r="92" spans="2:5">
      <c r="B92" s="81"/>
      <c r="C92" s="82"/>
      <c r="D92" s="82"/>
      <c r="E92" s="107"/>
    </row>
    <row r="93" spans="2:5">
      <c r="B93" s="81"/>
      <c r="C93" s="82"/>
      <c r="D93" s="82"/>
      <c r="E93" s="107"/>
    </row>
    <row r="94" spans="2:5">
      <c r="B94" s="81"/>
      <c r="C94" s="82"/>
      <c r="D94" s="82"/>
      <c r="E94" s="107"/>
    </row>
    <row r="95" spans="2:5">
      <c r="B95" s="81"/>
      <c r="C95" s="82"/>
      <c r="D95" s="82"/>
      <c r="E95" s="107"/>
    </row>
    <row r="96" spans="2:5">
      <c r="B96" s="81"/>
      <c r="C96" s="82"/>
      <c r="D96" s="82"/>
      <c r="E96" s="107"/>
    </row>
    <row r="97" spans="2:5">
      <c r="B97" s="81"/>
      <c r="C97" s="82"/>
      <c r="D97" s="82"/>
      <c r="E97" s="107"/>
    </row>
    <row r="98" spans="2:5">
      <c r="B98" s="81"/>
      <c r="C98" s="82"/>
      <c r="D98" s="82"/>
      <c r="E98" s="107"/>
    </row>
    <row r="99" spans="2:5">
      <c r="B99" s="81"/>
      <c r="C99" s="82"/>
      <c r="D99" s="82"/>
      <c r="E99" s="107"/>
    </row>
    <row r="100" spans="2:5">
      <c r="B100" s="81"/>
      <c r="C100" s="82"/>
      <c r="D100" s="82"/>
      <c r="E100" s="107"/>
    </row>
    <row r="101" spans="2:5" ht="17.25" customHeight="1">
      <c r="B101" s="81"/>
      <c r="C101" s="82"/>
      <c r="D101" s="82"/>
      <c r="E101" s="107"/>
    </row>
    <row r="102" spans="2:5">
      <c r="B102" s="81"/>
      <c r="C102" s="82"/>
      <c r="D102" s="82"/>
      <c r="E102" s="107"/>
    </row>
    <row r="103" spans="2:5">
      <c r="B103" s="81"/>
      <c r="C103" s="82"/>
      <c r="D103" s="82"/>
      <c r="E103" s="107"/>
    </row>
    <row r="104" spans="2:5">
      <c r="B104" s="81"/>
      <c r="C104" s="82"/>
      <c r="D104" s="82"/>
      <c r="E104" s="107"/>
    </row>
    <row r="105" spans="2:5">
      <c r="B105" s="81"/>
      <c r="C105" s="82"/>
      <c r="D105" s="82"/>
      <c r="E105" s="107"/>
    </row>
    <row r="106" spans="2:5">
      <c r="B106" s="81"/>
      <c r="C106" s="82"/>
      <c r="D106" s="82"/>
      <c r="E106" s="107"/>
    </row>
    <row r="107" spans="2:5">
      <c r="B107" s="81"/>
      <c r="C107" s="82"/>
      <c r="D107" s="82"/>
      <c r="E107" s="107"/>
    </row>
    <row r="108" spans="2:5">
      <c r="B108" s="81"/>
      <c r="C108" s="82"/>
      <c r="D108" s="82"/>
      <c r="E108" s="107"/>
    </row>
    <row r="109" spans="2:5">
      <c r="B109" s="81"/>
      <c r="C109" s="82"/>
      <c r="D109" s="82"/>
      <c r="E109" s="107"/>
    </row>
    <row r="110" spans="2:5">
      <c r="B110" s="81"/>
      <c r="C110" s="82"/>
      <c r="D110" s="82"/>
      <c r="E110" s="107"/>
    </row>
    <row r="111" spans="2:5">
      <c r="B111" s="81"/>
      <c r="C111" s="82"/>
      <c r="D111" s="82"/>
      <c r="E111" s="107"/>
    </row>
    <row r="112" spans="2:5">
      <c r="B112" s="81"/>
      <c r="C112" s="82"/>
      <c r="D112" s="82"/>
      <c r="E112" s="107"/>
    </row>
    <row r="113" spans="2:5">
      <c r="B113" s="81"/>
      <c r="C113" s="82"/>
      <c r="D113" s="82"/>
      <c r="E113" s="107"/>
    </row>
    <row r="114" spans="2:5">
      <c r="B114" s="81"/>
      <c r="C114" s="82"/>
      <c r="D114" s="82"/>
      <c r="E114" s="107"/>
    </row>
    <row r="115" spans="2:5">
      <c r="B115" s="81"/>
      <c r="C115" s="82"/>
      <c r="D115" s="82"/>
      <c r="E115" s="107"/>
    </row>
    <row r="116" spans="2:5">
      <c r="B116" s="81"/>
      <c r="C116" s="82"/>
      <c r="D116" s="82"/>
      <c r="E116" s="107"/>
    </row>
    <row r="117" spans="2:5">
      <c r="B117" s="81"/>
      <c r="C117" s="82"/>
      <c r="D117" s="82"/>
      <c r="E117" s="107"/>
    </row>
    <row r="118" spans="2:5">
      <c r="B118" s="81"/>
      <c r="C118" s="82"/>
      <c r="D118" s="82"/>
      <c r="E118" s="107"/>
    </row>
    <row r="119" spans="2:5">
      <c r="B119" s="81"/>
      <c r="C119" s="82"/>
      <c r="D119" s="82"/>
      <c r="E119" s="107"/>
    </row>
    <row r="120" spans="2:5">
      <c r="B120" s="81"/>
      <c r="C120" s="82"/>
      <c r="D120" s="82"/>
      <c r="E120" s="107"/>
    </row>
    <row r="121" spans="2:5">
      <c r="B121" s="81"/>
      <c r="C121" s="82"/>
      <c r="D121" s="82"/>
      <c r="E121" s="107"/>
    </row>
    <row r="122" spans="2:5">
      <c r="B122" s="81"/>
      <c r="C122" s="82"/>
      <c r="D122" s="82"/>
      <c r="E122" s="107"/>
    </row>
    <row r="123" spans="2:5">
      <c r="B123" s="81"/>
      <c r="C123" s="82"/>
      <c r="D123" s="82"/>
      <c r="E123" s="107"/>
    </row>
    <row r="124" spans="2:5">
      <c r="B124" s="81"/>
      <c r="C124" s="82"/>
      <c r="D124" s="82"/>
      <c r="E124" s="107"/>
    </row>
    <row r="125" spans="2:5">
      <c r="B125" s="81"/>
      <c r="C125" s="82"/>
      <c r="D125" s="82"/>
      <c r="E125" s="107"/>
    </row>
    <row r="126" spans="2:5">
      <c r="B126" s="81"/>
      <c r="C126" s="82"/>
      <c r="D126" s="82"/>
      <c r="E126" s="107"/>
    </row>
    <row r="127" spans="2:5">
      <c r="B127" s="81"/>
      <c r="C127" s="82"/>
      <c r="D127" s="82"/>
      <c r="E127" s="107"/>
    </row>
    <row r="128" spans="2:5">
      <c r="B128" s="81"/>
      <c r="C128" s="82"/>
      <c r="D128" s="82"/>
      <c r="E128" s="107"/>
    </row>
    <row r="129" spans="2:5">
      <c r="B129" s="81"/>
      <c r="C129" s="82"/>
      <c r="D129" s="82"/>
      <c r="E129" s="107"/>
    </row>
    <row r="130" spans="2:5">
      <c r="B130" s="81"/>
      <c r="C130" s="82"/>
      <c r="D130" s="82"/>
      <c r="E130" s="107"/>
    </row>
    <row r="131" spans="2:5">
      <c r="B131" s="81"/>
      <c r="C131" s="82"/>
      <c r="D131" s="82"/>
      <c r="E131" s="107"/>
    </row>
    <row r="132" spans="2:5">
      <c r="B132" s="81"/>
      <c r="C132" s="82"/>
      <c r="D132" s="82"/>
      <c r="E132" s="107"/>
    </row>
    <row r="133" spans="2:5">
      <c r="B133" s="81"/>
      <c r="C133" s="82"/>
      <c r="D133" s="82"/>
      <c r="E133" s="107"/>
    </row>
    <row r="134" spans="2:5">
      <c r="B134" s="81"/>
      <c r="C134" s="82"/>
      <c r="D134" s="82"/>
      <c r="E134" s="107"/>
    </row>
    <row r="135" spans="2:5">
      <c r="B135" s="81"/>
      <c r="C135" s="82"/>
      <c r="D135" s="82"/>
      <c r="E135" s="107"/>
    </row>
    <row r="136" spans="2:5">
      <c r="B136" s="81"/>
      <c r="C136" s="82"/>
      <c r="D136" s="82"/>
      <c r="E136" s="107"/>
    </row>
    <row r="137" spans="2:5">
      <c r="B137" s="81"/>
      <c r="C137" s="82"/>
      <c r="D137" s="82"/>
      <c r="E137" s="107"/>
    </row>
    <row r="138" spans="2:5">
      <c r="B138" s="81"/>
      <c r="C138" s="82"/>
      <c r="D138" s="82"/>
      <c r="E138" s="107"/>
    </row>
    <row r="139" spans="2:5">
      <c r="B139" s="81"/>
      <c r="C139" s="82"/>
      <c r="D139" s="82"/>
      <c r="E139" s="107"/>
    </row>
    <row r="140" spans="2:5">
      <c r="B140" s="81"/>
      <c r="C140" s="82"/>
      <c r="D140" s="82"/>
      <c r="E140" s="107"/>
    </row>
    <row r="141" spans="2:5">
      <c r="B141" s="81"/>
      <c r="C141" s="82"/>
      <c r="D141" s="82"/>
      <c r="E141" s="107"/>
    </row>
    <row r="142" spans="2:5">
      <c r="B142" s="81"/>
      <c r="C142" s="82"/>
      <c r="D142" s="82"/>
      <c r="E142" s="107"/>
    </row>
  </sheetData>
  <sheetProtection password="CC05" sheet="1" objects="1" scenarios="1"/>
  <protectedRanges>
    <protectedRange sqref="G9:K43" name="detail autre"/>
    <protectedRange sqref="B9:E142" name="detail KM"/>
  </protectedRanges>
  <mergeCells count="4">
    <mergeCell ref="B3:E3"/>
    <mergeCell ref="G3:K3"/>
    <mergeCell ref="B6:E6"/>
    <mergeCell ref="G5:K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7:J31"/>
  <sheetViews>
    <sheetView zoomScale="60" zoomScaleNormal="60" workbookViewId="0">
      <selection activeCell="L30" sqref="L30"/>
    </sheetView>
  </sheetViews>
  <sheetFormatPr baseColWidth="10" defaultRowHeight="15"/>
  <cols>
    <col min="1" max="1" width="91.7109375" customWidth="1"/>
    <col min="2" max="4" width="11.42578125" style="91"/>
  </cols>
  <sheetData>
    <row r="7" spans="1:4">
      <c r="A7" s="84" t="s">
        <v>67</v>
      </c>
    </row>
    <row r="8" spans="1:4" ht="15.75" thickBot="1">
      <c r="A8" s="84" t="s">
        <v>68</v>
      </c>
    </row>
    <row r="9" spans="1:4" ht="19.5" thickBot="1">
      <c r="A9" s="93" t="s">
        <v>66</v>
      </c>
      <c r="B9" s="92"/>
      <c r="C9" s="92"/>
      <c r="D9" s="92"/>
    </row>
    <row r="10" spans="1:4" ht="22.5">
      <c r="A10" s="85" t="s">
        <v>84</v>
      </c>
    </row>
    <row r="12" spans="1:4" ht="21">
      <c r="A12" s="86" t="s">
        <v>69</v>
      </c>
    </row>
    <row r="13" spans="1:4" ht="21">
      <c r="A13" s="86"/>
    </row>
    <row r="14" spans="1:4" ht="21.75" thickBot="1">
      <c r="A14" s="86" t="s">
        <v>72</v>
      </c>
    </row>
    <row r="15" spans="1:4" ht="27" thickBot="1">
      <c r="A15" s="105">
        <f>nom</f>
        <v>0</v>
      </c>
    </row>
    <row r="16" spans="1:4" ht="21.75" thickBot="1">
      <c r="A16" s="86" t="s">
        <v>73</v>
      </c>
    </row>
    <row r="17" spans="1:10" ht="27" thickBot="1">
      <c r="A17" s="105">
        <f>prenom</f>
        <v>0</v>
      </c>
    </row>
    <row r="18" spans="1:10" ht="21">
      <c r="A18" s="86"/>
    </row>
    <row r="19" spans="1:10" ht="63">
      <c r="A19" s="87" t="s">
        <v>70</v>
      </c>
    </row>
    <row r="20" spans="1:10" ht="21">
      <c r="A20" s="87"/>
    </row>
    <row r="21" spans="1:10" ht="21.75" thickBot="1">
      <c r="A21" s="87" t="s">
        <v>74</v>
      </c>
    </row>
    <row r="22" spans="1:10" ht="27" thickBot="1">
      <c r="A22" s="90">
        <f>Global!D26</f>
        <v>0</v>
      </c>
    </row>
    <row r="23" spans="1:10" ht="21">
      <c r="A23" s="89"/>
    </row>
    <row r="24" spans="1:10" ht="21">
      <c r="A24" s="87" t="s">
        <v>76</v>
      </c>
    </row>
    <row r="25" spans="1:10" ht="18.75">
      <c r="A25" s="79"/>
    </row>
    <row r="26" spans="1:10" ht="21">
      <c r="A26" s="87" t="s">
        <v>75</v>
      </c>
    </row>
    <row r="27" spans="1:10" ht="18.75">
      <c r="A27" s="94"/>
      <c r="J27" s="88"/>
    </row>
    <row r="28" spans="1:10">
      <c r="A28" s="88"/>
    </row>
    <row r="29" spans="1:10" ht="21">
      <c r="A29" s="86"/>
    </row>
    <row r="30" spans="1:10">
      <c r="A30" s="88" t="s">
        <v>71</v>
      </c>
      <c r="J30" s="88"/>
    </row>
    <row r="31" spans="1:10" ht="45.75" customHeight="1">
      <c r="A31" s="79"/>
    </row>
  </sheetData>
  <sheetProtection password="CC05" sheet="1" objects="1" scenarios="1"/>
  <protectedRanges>
    <protectedRange sqref="A31" name="signature"/>
    <protectedRange sqref="A27" name="le"/>
    <protectedRange sqref="A25" name="fait a"/>
  </protectedRange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15</vt:i4>
      </vt:variant>
    </vt:vector>
  </HeadingPairs>
  <TitlesOfParts>
    <vt:vector size="19" baseType="lpstr">
      <vt:lpstr>Global</vt:lpstr>
      <vt:lpstr>Calculation</vt:lpstr>
      <vt:lpstr>Détails des dons</vt:lpstr>
      <vt:lpstr>Abandon des remboursements</vt:lpstr>
      <vt:lpstr>autresDons</vt:lpstr>
      <vt:lpstr>autresFrais</vt:lpstr>
      <vt:lpstr>colonneAUtiliser</vt:lpstr>
      <vt:lpstr>detailAutresDons</vt:lpstr>
      <vt:lpstr>detailKilometres</vt:lpstr>
      <vt:lpstr>immatriculation</vt:lpstr>
      <vt:lpstr>kilometres</vt:lpstr>
      <vt:lpstr>kilometres_old</vt:lpstr>
      <vt:lpstr>montantFixe</vt:lpstr>
      <vt:lpstr>nom</vt:lpstr>
      <vt:lpstr>old</vt:lpstr>
      <vt:lpstr>prenom</vt:lpstr>
      <vt:lpstr>puissanceDeclaree</vt:lpstr>
      <vt:lpstr>puissanceUtilisee</vt:lpstr>
      <vt:lpstr>tarifApplicable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2026-01-06T17:26:02Z</dcterms:modified>
</cp:coreProperties>
</file>